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psaimniekosanas_programma" sheetId="1" r:id="rId1"/>
  </sheets>
  <definedNames>
    <definedName name="_xlnm.Print_Area" localSheetId="0">Apsaimniekosanas_programma!$A$1:$K$71</definedName>
  </definedNames>
  <calcPr calcId="162913"/>
</workbook>
</file>

<file path=xl/calcChain.xml><?xml version="1.0" encoding="utf-8"?>
<calcChain xmlns="http://schemas.openxmlformats.org/spreadsheetml/2006/main">
  <c r="J17" i="1" l="1"/>
  <c r="G45" i="1" l="1"/>
  <c r="G43" i="1" l="1"/>
  <c r="G42" i="1"/>
  <c r="H42" i="1" s="1"/>
  <c r="I42" i="1" s="1"/>
  <c r="G44" i="1" l="1"/>
  <c r="H44" i="1" s="1"/>
  <c r="H45" i="1"/>
  <c r="H43" i="1"/>
  <c r="G41" i="1"/>
  <c r="H41" i="1" s="1"/>
  <c r="G39" i="1"/>
  <c r="H39" i="1" s="1"/>
  <c r="I39" i="1" s="1"/>
  <c r="G40" i="1"/>
  <c r="H40" i="1" s="1"/>
  <c r="G34" i="1"/>
  <c r="H34" i="1" s="1"/>
  <c r="G25" i="1"/>
  <c r="F25" i="1" s="1"/>
  <c r="H32" i="1"/>
  <c r="I32" i="1" s="1"/>
  <c r="H33" i="1"/>
  <c r="H26" i="1"/>
  <c r="I26" i="1" s="1"/>
  <c r="G19" i="1"/>
  <c r="F19" i="1" s="1"/>
  <c r="H21" i="1"/>
  <c r="H20" i="1"/>
  <c r="H18" i="1"/>
  <c r="G17" i="1"/>
  <c r="H17" i="1" s="1"/>
  <c r="G16" i="1"/>
  <c r="H16" i="1" s="1"/>
  <c r="F16" i="1" l="1"/>
  <c r="F34" i="1"/>
  <c r="H38" i="1"/>
  <c r="I44" i="1"/>
  <c r="I45" i="1"/>
  <c r="F38" i="1"/>
  <c r="G38" i="1"/>
  <c r="G49" i="1" s="1"/>
  <c r="F17" i="1"/>
  <c r="I43" i="1"/>
  <c r="I41" i="1"/>
  <c r="I40" i="1"/>
  <c r="H19" i="1"/>
  <c r="I34" i="1"/>
  <c r="H25" i="1"/>
  <c r="I33" i="1"/>
  <c r="J25" i="1" s="1"/>
  <c r="I17" i="1"/>
  <c r="I20" i="1"/>
  <c r="I16" i="1"/>
  <c r="F49" i="1" l="1"/>
  <c r="F52" i="1" s="1"/>
  <c r="F53" i="1" s="1"/>
  <c r="J38" i="1"/>
  <c r="J49" i="1" s="1"/>
  <c r="I38" i="1"/>
  <c r="G52" i="1"/>
  <c r="G53" i="1" s="1"/>
  <c r="H49" i="1"/>
  <c r="I25" i="1"/>
  <c r="J19" i="1"/>
  <c r="I19" i="1"/>
  <c r="H52" i="1" l="1"/>
  <c r="H53" i="1" s="1"/>
  <c r="I49" i="1"/>
  <c r="J51" i="1"/>
  <c r="J52" i="1" l="1"/>
  <c r="J53" i="1" s="1"/>
  <c r="I52" i="1"/>
  <c r="I53" i="1" s="1"/>
</calcChain>
</file>

<file path=xl/sharedStrings.xml><?xml version="1.0" encoding="utf-8"?>
<sst xmlns="http://schemas.openxmlformats.org/spreadsheetml/2006/main" count="121" uniqueCount="100">
  <si>
    <t>Periodiskums</t>
  </si>
  <si>
    <t>pēc nepieciešamības</t>
  </si>
  <si>
    <t>Teritorijas kopšana</t>
  </si>
  <si>
    <t>2.1.</t>
  </si>
  <si>
    <t>Teritorijas ikdienas kopšana (visas sezonas)</t>
  </si>
  <si>
    <t>Aukstā ūdens uzskaites mezgla uzturēšana un apkope: netīrumu uztvērējs. Noslēdzošā armatūra</t>
  </si>
  <si>
    <t>pastāvīgi</t>
  </si>
  <si>
    <t>3.2.</t>
  </si>
  <si>
    <t>3.2.1.</t>
  </si>
  <si>
    <t>Kanalizācijas sistēmas trapu uzturēšana un apkope</t>
  </si>
  <si>
    <t>3.2.2.</t>
  </si>
  <si>
    <t>3.2.3.</t>
  </si>
  <si>
    <t>Lietus kanalizācijas cauruļvadu sistēmas uzturēšana un apkope</t>
  </si>
  <si>
    <t>4.1.2.</t>
  </si>
  <si>
    <t>4.1.3.</t>
  </si>
  <si>
    <t>Siltumsistēmas sagatavošana apkures sezonai</t>
  </si>
  <si>
    <t>4.1.4.</t>
  </si>
  <si>
    <t>Manometru verifikācija</t>
  </si>
  <si>
    <t>4.2.</t>
  </si>
  <si>
    <t>4.2.1.</t>
  </si>
  <si>
    <t>4.2.2.</t>
  </si>
  <si>
    <t>Karstā ūdens sagatavošana ar elektrisko ūdens sildierīci</t>
  </si>
  <si>
    <t>5.1.</t>
  </si>
  <si>
    <t>Elektrosadales telpas, kontrolskaitītāji, uzskaite, apkopes</t>
  </si>
  <si>
    <t>5.2.</t>
  </si>
  <si>
    <t>Koplietošanas telpu apgaismojums ēkā un kioskos. Avārijas un evakuācijas apgaismojums</t>
  </si>
  <si>
    <t>5.3.</t>
  </si>
  <si>
    <t>6.1.</t>
  </si>
  <si>
    <t>Apsaimniekošanas un sīko remontdarbu izpilde un materiāli</t>
  </si>
  <si>
    <t>7.1.</t>
  </si>
  <si>
    <t>Jumta, fasādes, pamatu, bēniņu, pagrabu un ēkas konstruktīvo elementu apsekošana</t>
  </si>
  <si>
    <t>1 x gadā</t>
  </si>
  <si>
    <t>Īpašuma apdrošināšana</t>
  </si>
  <si>
    <t>Īpašnieka civiltiesiskās atbildības apdrošināšana</t>
  </si>
  <si>
    <t>SIA P.Dussmann</t>
  </si>
  <si>
    <t>Pozīcija</t>
  </si>
  <si>
    <t xml:space="preserve">Nr. p. k. </t>
  </si>
  <si>
    <t>Pakalpojums</t>
  </si>
  <si>
    <t>Apjoms</t>
  </si>
  <si>
    <t>Platība</t>
  </si>
  <si>
    <t>KOPĀ:</t>
  </si>
  <si>
    <t>4.1.1.</t>
  </si>
  <si>
    <t>Siltuma sistēmas tehniskā uzturēšana, t.sk.:</t>
  </si>
  <si>
    <t>Kanalizācija, t.sk.:</t>
  </si>
  <si>
    <t>3.1.</t>
  </si>
  <si>
    <t>4.1.</t>
  </si>
  <si>
    <t>RN uzcenojums (+30%) par telpu platības 1 m2 mēnesī EUR bez PVN</t>
  </si>
  <si>
    <t>Pakalpojuma sniedzējs</t>
  </si>
  <si>
    <t>SIA Eirobūve Latvija</t>
  </si>
  <si>
    <t>Ūdens apgādes un kanalizācijas sistēmu uzturēšana</t>
  </si>
  <si>
    <t>Siltumapgādes , karstā ūdens sagatavošanas sistēmu uzturēšana</t>
  </si>
  <si>
    <t>Elektroapgādes sistēmas uzturēšana</t>
  </si>
  <si>
    <t>Lietus ūdeņu uztvērēju uzturēšana un apkope</t>
  </si>
  <si>
    <t>Siltumsistēmas filtru tīrīšana</t>
  </si>
  <si>
    <t>SIA Rīgas nami</t>
  </si>
  <si>
    <t>Remontdarbu materiāli</t>
  </si>
  <si>
    <t>7.2.</t>
  </si>
  <si>
    <t>Ventilācijas vertikālo kanālu apsekošana un tīrīšana (skursteņslauķa pak.)</t>
  </si>
  <si>
    <t>Pakalpojuma noteiktās izmaksas gadā EUR bez PVN</t>
  </si>
  <si>
    <t>Pakalpojuma noteiktās izmaksas mēnesī EUR bez PVN</t>
  </si>
  <si>
    <t>Pakalpojuma izmaksas par telpu platības 1 m2 mēnesī EUR bez PVN</t>
  </si>
  <si>
    <t>Īpašuma apdrošināšana, t.sk.</t>
  </si>
  <si>
    <t>PVN (21%)</t>
  </si>
  <si>
    <t>Karstā ūdens apgādes sistēmas tīklu nodrošinājums, t.sk.:</t>
  </si>
  <si>
    <t>Maksā nav iekļautas:</t>
  </si>
  <si>
    <t>1)     izmaksas par pakalpojumiem pēc pieprasījuma:</t>
  </si>
  <si>
    <t>MĒNESĪ</t>
  </si>
  <si>
    <t>2)     komunālo pakalpojumu izmaksas, tai skaitā:</t>
  </si>
  <si>
    <t>3)     Īpašuma apsardzes / signalizācijas pakalpojumi.</t>
  </si>
  <si>
    <t>Nomniekam programmā noteikto apsaimniekošanas pakalpojumu izmaksas kopā</t>
  </si>
  <si>
    <t xml:space="preserve">Iznomātāja pilnvarotā persona:
_________________________
_________________________
_________________________
</t>
  </si>
  <si>
    <t>1 m2 IZMAKSAS KOPĀ:</t>
  </si>
  <si>
    <t>Telpu platība:</t>
  </si>
  <si>
    <t>·       Sniega tīrīšana no jumta un lāsteku likvidēšana;</t>
  </si>
  <si>
    <t>·       Sniega izvešana -  pēc nepieciešamības;</t>
  </si>
  <si>
    <t>·   apkure;</t>
  </si>
  <si>
    <t>·   elektroenerģija;</t>
  </si>
  <si>
    <t>·   ūdens/kanalizācija;</t>
  </si>
  <si>
    <t>·   sadzīves atkritumi;</t>
  </si>
  <si>
    <t>·   apsardze/signalizācija;</t>
  </si>
  <si>
    <r>
      <rPr>
        <b/>
        <u/>
        <sz val="12"/>
        <color theme="1"/>
        <rFont val="Times New Roman"/>
        <family val="1"/>
        <charset val="186"/>
      </rPr>
      <t>Nomnieka pilnvarotā persona:</t>
    </r>
    <r>
      <rPr>
        <sz val="12"/>
        <color theme="1"/>
        <rFont val="Times New Roman"/>
        <family val="1"/>
        <charset val="186"/>
      </rPr>
      <t xml:space="preserve">
</t>
    </r>
    <r>
      <rPr>
        <b/>
        <sz val="12"/>
        <color theme="1"/>
        <rFont val="Times New Roman"/>
        <family val="1"/>
        <charset val="186"/>
      </rPr>
      <t>________________________
________________________
________________________</t>
    </r>
    <r>
      <rPr>
        <sz val="12"/>
        <color theme="1"/>
        <rFont val="Times New Roman"/>
        <family val="1"/>
        <charset val="186"/>
      </rPr>
      <t xml:space="preserve">
</t>
    </r>
  </si>
  <si>
    <t xml:space="preserve">Remontstrādnieka pakalpojumi </t>
  </si>
  <si>
    <t xml:space="preserve">Ugunsdzēsības sistēmu uzstādīšana un apkope </t>
  </si>
  <si>
    <r>
      <t xml:space="preserve">Izmaksas KOPĀ par telpu platības 1m2 </t>
    </r>
    <r>
      <rPr>
        <b/>
        <vertAlign val="superscript"/>
        <sz val="12"/>
        <color rgb="FF000000"/>
        <rFont val="Times New Roman"/>
        <family val="1"/>
        <charset val="186"/>
      </rPr>
      <t xml:space="preserve"> </t>
    </r>
    <r>
      <rPr>
        <b/>
        <sz val="12"/>
        <color rgb="FF000000"/>
        <rFont val="Times New Roman"/>
        <family val="1"/>
        <charset val="186"/>
      </rPr>
      <t xml:space="preserve">mēnesī  EUR          bez PVN </t>
    </r>
  </si>
  <si>
    <t>Apsaimniekošanas pakalpojumu līguma pielikums Nr.1</t>
  </si>
  <si>
    <t>IZMAKSAS KOPĀ (ar PVN)</t>
  </si>
  <si>
    <t>Valsts karoga pacelšāna</t>
  </si>
  <si>
    <t>Deratizācija, dezinsekcija, dezinfekcija</t>
  </si>
  <si>
    <t>Siltumsistēmas un siltummezgla uzturēšana un apkope</t>
  </si>
  <si>
    <t>Karstā ūdens cirkulācijas sūknis, karstā ūdens sagatavošanas tvertne, noslēdzošā armatūra. Karstā ūdens sagatavošana no „Rīgas siltums” pieslēgtā siltummezgla</t>
  </si>
  <si>
    <t>Fasādes apgaismojums</t>
  </si>
  <si>
    <t>6.2.</t>
  </si>
  <si>
    <t>6.3.</t>
  </si>
  <si>
    <t>6.4.</t>
  </si>
  <si>
    <t>6.5.</t>
  </si>
  <si>
    <t>6.6.</t>
  </si>
  <si>
    <r>
      <rPr>
        <b/>
        <sz val="14"/>
        <color theme="1"/>
        <rFont val="Times New Roman"/>
        <family val="1"/>
        <charset val="186"/>
      </rPr>
      <t>Nomnieks:</t>
    </r>
    <r>
      <rPr>
        <sz val="14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 xml:space="preserve">
</t>
    </r>
    <r>
      <rPr>
        <sz val="14"/>
        <color theme="1"/>
        <rFont val="Times New Roman"/>
        <family val="1"/>
        <charset val="186"/>
      </rPr>
      <t>Nomas telpu kopējā platība:</t>
    </r>
    <r>
      <rPr>
        <b/>
        <sz val="14"/>
        <color theme="1"/>
        <rFont val="Times New Roman"/>
        <family val="1"/>
        <charset val="186"/>
      </rPr>
      <t xml:space="preserve"> 81,89 m2</t>
    </r>
    <r>
      <rPr>
        <sz val="12"/>
        <color theme="1"/>
        <rFont val="Times New Roman"/>
        <family val="1"/>
        <charset val="186"/>
      </rPr>
      <t xml:space="preserve">
</t>
    </r>
  </si>
  <si>
    <r>
      <t>Iznomātājs:</t>
    </r>
    <r>
      <rPr>
        <b/>
        <sz val="12"/>
        <color theme="1"/>
        <rFont val="Times New Roman"/>
        <family val="1"/>
        <charset val="186"/>
      </rPr>
      <t xml:space="preserve"> SIA „Rīgas nami”</t>
    </r>
    <r>
      <rPr>
        <sz val="12"/>
        <color theme="1"/>
        <rFont val="Times New Roman"/>
        <family val="1"/>
        <charset val="186"/>
      </rPr>
      <t xml:space="preserve">
Pilnvarotais pārvaldnieks: Īpašumu nodrošināšanas nodaļas vadītājs Jānis Puķītis, 
tālr. 67181178, 26498623, e-pasts: janis.pukitis@riga.lv
</t>
    </r>
  </si>
  <si>
    <r>
      <t xml:space="preserve">
</t>
    </r>
    <r>
      <rPr>
        <b/>
        <sz val="14"/>
        <color theme="1"/>
        <rFont val="Times New Roman"/>
        <family val="1"/>
        <charset val="186"/>
      </rPr>
      <t>APSAIMNIEKOŠANAS PAKALPOJUMU PROGRAMMA
Rātslaukums 7, Rīgā
Kadastra numurs 0100 001 0082</t>
    </r>
    <r>
      <rPr>
        <sz val="14"/>
        <color theme="1"/>
        <rFont val="Calibri"/>
        <family val="2"/>
        <scheme val="minor"/>
      </rPr>
      <t xml:space="preserve">
</t>
    </r>
  </si>
  <si>
    <t>Ugunsdzēšanas aparātu nomaiņa, ugunsdzēsības krānu pārbaude, evakuācijas uzlīmju nodrošināšana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</si>
</sst>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vertAlign val="superscript"/>
      <sz val="12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u/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vertical="center" wrapText="1"/>
    </xf>
    <xf numFmtId="2" fontId="10" fillId="2" borderId="5" xfId="0" applyNumberFormat="1" applyFont="1" applyFill="1" applyBorder="1" applyAlignment="1">
      <alignment horizontal="right" vertical="center" wrapText="1"/>
    </xf>
    <xf numFmtId="2" fontId="4" fillId="2" borderId="5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inden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164" fontId="3" fillId="0" borderId="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9" fillId="2" borderId="4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4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2" fontId="11" fillId="3" borderId="1" xfId="0" applyNumberFormat="1" applyFont="1" applyFill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 wrapText="1" indent="1"/>
    </xf>
    <xf numFmtId="164" fontId="3" fillId="0" borderId="1" xfId="0" applyNumberFormat="1" applyFont="1" applyBorder="1" applyAlignment="1">
      <alignment horizontal="right" vertical="center" wrapText="1" indent="1"/>
    </xf>
    <xf numFmtId="0" fontId="9" fillId="0" borderId="0" xfId="0" applyFont="1" applyAlignment="1">
      <alignment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center" vertical="top" wrapText="1"/>
    </xf>
    <xf numFmtId="9" fontId="4" fillId="4" borderId="10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2" fontId="4" fillId="4" borderId="1" xfId="0" applyNumberFormat="1" applyFont="1" applyFill="1" applyBorder="1" applyAlignment="1">
      <alignment horizontal="right" vertical="center" wrapText="1" indent="1"/>
    </xf>
    <xf numFmtId="2" fontId="4" fillId="4" borderId="1" xfId="0" applyNumberFormat="1" applyFont="1" applyFill="1" applyBorder="1" applyAlignment="1">
      <alignment horizontal="right" vertical="center" wrapText="1"/>
    </xf>
    <xf numFmtId="0" fontId="4" fillId="4" borderId="6" xfId="0" applyFont="1" applyFill="1" applyBorder="1" applyAlignment="1">
      <alignment horizontal="right" vertical="center" wrapText="1"/>
    </xf>
    <xf numFmtId="0" fontId="4" fillId="4" borderId="17" xfId="0" applyFont="1" applyFill="1" applyBorder="1" applyAlignment="1">
      <alignment horizontal="right" vertical="center" wrapText="1"/>
    </xf>
    <xf numFmtId="0" fontId="4" fillId="4" borderId="10" xfId="0" applyFont="1" applyFill="1" applyBorder="1" applyAlignment="1">
      <alignment horizontal="right" vertical="center" wrapText="1"/>
    </xf>
    <xf numFmtId="0" fontId="4" fillId="4" borderId="15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 indent="1"/>
    </xf>
    <xf numFmtId="2" fontId="4" fillId="0" borderId="1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right" vertical="center" wrapText="1" indent="1"/>
    </xf>
    <xf numFmtId="2" fontId="4" fillId="4" borderId="4" xfId="0" applyNumberFormat="1" applyFont="1" applyFill="1" applyBorder="1" applyAlignment="1">
      <alignment horizontal="right" vertical="center" wrapText="1" indent="1"/>
    </xf>
    <xf numFmtId="2" fontId="4" fillId="4" borderId="4" xfId="0" applyNumberFormat="1" applyFont="1" applyFill="1" applyBorder="1" applyAlignment="1">
      <alignment horizontal="right" vertical="center" wrapText="1"/>
    </xf>
    <xf numFmtId="2" fontId="4" fillId="4" borderId="16" xfId="0" applyNumberFormat="1" applyFont="1" applyFill="1" applyBorder="1" applyAlignment="1">
      <alignment horizontal="right" vertical="center" wrapText="1"/>
    </xf>
    <xf numFmtId="0" fontId="4" fillId="4" borderId="18" xfId="0" applyFont="1" applyFill="1" applyBorder="1" applyAlignment="1">
      <alignment horizontal="right" vertical="center" wrapText="1" indent="1"/>
    </xf>
    <xf numFmtId="2" fontId="4" fillId="4" borderId="18" xfId="0" applyNumberFormat="1" applyFont="1" applyFill="1" applyBorder="1" applyAlignment="1">
      <alignment horizontal="right" vertical="center" wrapText="1" indent="1"/>
    </xf>
    <xf numFmtId="0" fontId="4" fillId="4" borderId="5" xfId="0" applyFont="1" applyFill="1" applyBorder="1" applyAlignment="1">
      <alignment horizontal="right" vertical="center" wrapText="1" indent="1"/>
    </xf>
    <xf numFmtId="2" fontId="4" fillId="4" borderId="5" xfId="0" applyNumberFormat="1" applyFont="1" applyFill="1" applyBorder="1" applyAlignment="1">
      <alignment horizontal="right" vertical="center" wrapText="1" indent="1"/>
    </xf>
    <xf numFmtId="2" fontId="4" fillId="4" borderId="5" xfId="0" applyNumberFormat="1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3" fillId="4" borderId="16" xfId="0" applyFont="1" applyFill="1" applyBorder="1" applyAlignment="1">
      <alignment horizontal="right" vertical="center"/>
    </xf>
    <xf numFmtId="0" fontId="4" fillId="4" borderId="1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9" fillId="0" borderId="0" xfId="0" applyFont="1"/>
    <xf numFmtId="0" fontId="7" fillId="0" borderId="0" xfId="0" applyFont="1"/>
    <xf numFmtId="0" fontId="1" fillId="0" borderId="0" xfId="0" applyFont="1"/>
    <xf numFmtId="0" fontId="8" fillId="0" borderId="0" xfId="0" applyFont="1"/>
    <xf numFmtId="0" fontId="13" fillId="0" borderId="0" xfId="0" applyFont="1"/>
    <xf numFmtId="0" fontId="13" fillId="0" borderId="0" xfId="0" applyFont="1" applyAlignment="1">
      <alignment horizontal="right"/>
    </xf>
    <xf numFmtId="0" fontId="15" fillId="4" borderId="0" xfId="0" applyFont="1" applyFill="1"/>
    <xf numFmtId="0" fontId="7" fillId="0" borderId="0" xfId="0" applyFont="1" applyFill="1"/>
    <xf numFmtId="0" fontId="7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Border="1"/>
    <xf numFmtId="0" fontId="10" fillId="4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left" vertical="center" wrapText="1" indent="1"/>
    </xf>
    <xf numFmtId="0" fontId="3" fillId="5" borderId="4" xfId="0" applyFont="1" applyFill="1" applyBorder="1" applyAlignment="1">
      <alignment horizontal="right" vertical="center" wrapText="1" indent="1"/>
    </xf>
    <xf numFmtId="164" fontId="3" fillId="5" borderId="4" xfId="0" applyNumberFormat="1" applyFont="1" applyFill="1" applyBorder="1" applyAlignment="1">
      <alignment horizontal="right" vertical="center" wrapText="1" indent="1"/>
    </xf>
    <xf numFmtId="0" fontId="1" fillId="5" borderId="0" xfId="0" applyFont="1" applyFill="1"/>
    <xf numFmtId="0" fontId="0" fillId="5" borderId="0" xfId="0" applyFill="1"/>
    <xf numFmtId="0" fontId="4" fillId="5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164" fontId="4" fillId="5" borderId="4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9" fillId="0" borderId="15" xfId="0" applyFont="1" applyBorder="1" applyAlignment="1">
      <alignment horizontal="left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4" fillId="4" borderId="2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4" fillId="4" borderId="12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view="pageBreakPreview" topLeftCell="A31" zoomScaleNormal="100" zoomScaleSheetLayoutView="100" workbookViewId="0">
      <selection activeCell="J42" sqref="J42"/>
    </sheetView>
  </sheetViews>
  <sheetFormatPr defaultRowHeight="15" x14ac:dyDescent="0.25"/>
  <cols>
    <col min="1" max="1" width="10" customWidth="1"/>
    <col min="2" max="2" width="60" customWidth="1"/>
    <col min="3" max="3" width="16" hidden="1" customWidth="1"/>
    <col min="4" max="4" width="19.5703125" customWidth="1"/>
    <col min="5" max="5" width="16.7109375" customWidth="1"/>
    <col min="6" max="6" width="19" hidden="1" customWidth="1"/>
    <col min="7" max="7" width="15.42578125" hidden="1" customWidth="1"/>
    <col min="8" max="9" width="21.28515625" hidden="1" customWidth="1"/>
    <col min="10" max="10" width="22.28515625" customWidth="1"/>
    <col min="11" max="11" width="7.42578125" customWidth="1"/>
  </cols>
  <sheetData>
    <row r="1" spans="1:11" ht="33.75" customHeight="1" x14ac:dyDescent="0.3">
      <c r="B1" s="151" t="s">
        <v>84</v>
      </c>
      <c r="C1" s="152"/>
      <c r="D1" s="152"/>
      <c r="E1" s="152"/>
      <c r="F1" s="152"/>
      <c r="G1" s="152"/>
      <c r="H1" s="152"/>
      <c r="I1" s="152"/>
      <c r="J1" s="152"/>
      <c r="K1" s="152"/>
    </row>
    <row r="3" spans="1:11" ht="18.75" x14ac:dyDescent="0.3">
      <c r="A3" s="3"/>
      <c r="B3" s="4"/>
      <c r="C3" s="3"/>
      <c r="D3" s="3"/>
      <c r="E3" s="3"/>
      <c r="F3" s="3"/>
      <c r="G3" s="3"/>
      <c r="H3" s="3"/>
      <c r="I3" s="3"/>
      <c r="J3" s="3"/>
    </row>
    <row r="4" spans="1:11" ht="18.75" customHeight="1" x14ac:dyDescent="0.3">
      <c r="A4" s="3"/>
      <c r="B4" s="153" t="s">
        <v>98</v>
      </c>
      <c r="C4" s="153"/>
      <c r="D4" s="153"/>
      <c r="E4" s="153"/>
      <c r="F4" s="153"/>
      <c r="G4" s="153"/>
      <c r="H4" s="153"/>
      <c r="I4" s="3"/>
      <c r="J4" s="3"/>
    </row>
    <row r="5" spans="1:11" ht="18.75" x14ac:dyDescent="0.3">
      <c r="A5" s="3"/>
      <c r="B5" s="153"/>
      <c r="C5" s="153"/>
      <c r="D5" s="153"/>
      <c r="E5" s="153"/>
      <c r="F5" s="153"/>
      <c r="G5" s="153"/>
      <c r="H5" s="153"/>
      <c r="I5" s="3"/>
      <c r="J5" s="3"/>
    </row>
    <row r="6" spans="1:11" ht="18.75" x14ac:dyDescent="0.3">
      <c r="A6" s="3"/>
      <c r="B6" s="153"/>
      <c r="C6" s="153"/>
      <c r="D6" s="153"/>
      <c r="E6" s="153"/>
      <c r="F6" s="153"/>
      <c r="G6" s="153"/>
      <c r="H6" s="153"/>
      <c r="I6" s="3"/>
      <c r="J6" s="3"/>
    </row>
    <row r="7" spans="1:11" ht="18.75" x14ac:dyDescent="0.3">
      <c r="A7" s="3"/>
      <c r="B7" s="153"/>
      <c r="C7" s="153"/>
      <c r="D7" s="153"/>
      <c r="E7" s="153"/>
      <c r="F7" s="153"/>
      <c r="G7" s="153"/>
      <c r="H7" s="153"/>
      <c r="I7" s="3"/>
      <c r="J7" s="3"/>
    </row>
    <row r="8" spans="1:11" ht="18.75" x14ac:dyDescent="0.3">
      <c r="A8" s="3"/>
      <c r="B8" s="153"/>
      <c r="C8" s="153"/>
      <c r="D8" s="153"/>
      <c r="E8" s="153"/>
      <c r="F8" s="153"/>
      <c r="G8" s="153"/>
      <c r="H8" s="153"/>
      <c r="I8" s="3"/>
      <c r="J8" s="3"/>
    </row>
    <row r="9" spans="1:11" ht="10.5" customHeight="1" x14ac:dyDescent="0.3">
      <c r="A9" s="3"/>
      <c r="B9" s="4"/>
      <c r="C9" s="3"/>
      <c r="D9" s="3"/>
      <c r="E9" s="3"/>
      <c r="F9" s="3"/>
      <c r="G9" s="3"/>
      <c r="H9" s="3"/>
      <c r="I9" s="3"/>
      <c r="J9" s="3"/>
    </row>
    <row r="10" spans="1:11" ht="20.25" customHeight="1" x14ac:dyDescent="0.25">
      <c r="A10" s="133" t="s">
        <v>97</v>
      </c>
      <c r="B10" s="134"/>
      <c r="C10" s="101"/>
      <c r="D10" s="133" t="s">
        <v>96</v>
      </c>
      <c r="E10" s="141"/>
      <c r="F10" s="141"/>
      <c r="G10" s="141"/>
      <c r="H10" s="141"/>
      <c r="I10" s="141"/>
      <c r="J10" s="142"/>
      <c r="K10" s="103"/>
    </row>
    <row r="11" spans="1:11" ht="1.5" customHeight="1" x14ac:dyDescent="0.25">
      <c r="A11" s="135"/>
      <c r="B11" s="136"/>
      <c r="C11" s="101"/>
      <c r="D11" s="143"/>
      <c r="E11" s="144"/>
      <c r="F11" s="144"/>
      <c r="G11" s="144"/>
      <c r="H11" s="144"/>
      <c r="I11" s="144"/>
      <c r="J11" s="145"/>
      <c r="K11" s="103"/>
    </row>
    <row r="12" spans="1:11" ht="84.75" customHeight="1" x14ac:dyDescent="0.25">
      <c r="A12" s="137"/>
      <c r="B12" s="138"/>
      <c r="C12" s="101"/>
      <c r="D12" s="146"/>
      <c r="E12" s="147"/>
      <c r="F12" s="147"/>
      <c r="G12" s="147"/>
      <c r="H12" s="147"/>
      <c r="I12" s="147"/>
      <c r="J12" s="148"/>
      <c r="K12" s="103"/>
    </row>
    <row r="13" spans="1:11" ht="26.25" customHeight="1" x14ac:dyDescent="0.3">
      <c r="A13" s="102"/>
      <c r="B13" s="102"/>
      <c r="C13" s="102"/>
      <c r="D13" s="102"/>
      <c r="E13" s="102"/>
      <c r="F13" s="102"/>
      <c r="G13" s="102"/>
      <c r="H13" s="102" t="s">
        <v>39</v>
      </c>
      <c r="I13" s="104">
        <v>7694.6</v>
      </c>
      <c r="J13" s="102"/>
      <c r="K13" s="103"/>
    </row>
    <row r="14" spans="1:11" ht="82.5" customHeight="1" x14ac:dyDescent="0.25">
      <c r="A14" s="67" t="s">
        <v>36</v>
      </c>
      <c r="B14" s="68" t="s">
        <v>35</v>
      </c>
      <c r="C14" s="69" t="s">
        <v>47</v>
      </c>
      <c r="D14" s="162" t="s">
        <v>37</v>
      </c>
      <c r="E14" s="162"/>
      <c r="F14" s="69" t="s">
        <v>58</v>
      </c>
      <c r="G14" s="69" t="s">
        <v>59</v>
      </c>
      <c r="H14" s="67" t="s">
        <v>60</v>
      </c>
      <c r="I14" s="67" t="s">
        <v>46</v>
      </c>
      <c r="J14" s="139" t="s">
        <v>83</v>
      </c>
      <c r="K14" s="103"/>
    </row>
    <row r="15" spans="1:11" ht="40.5" customHeight="1" x14ac:dyDescent="0.25">
      <c r="A15" s="63"/>
      <c r="B15" s="64"/>
      <c r="C15" s="64"/>
      <c r="D15" s="70" t="s">
        <v>0</v>
      </c>
      <c r="E15" s="71" t="s">
        <v>38</v>
      </c>
      <c r="F15" s="72"/>
      <c r="G15" s="112" t="s">
        <v>66</v>
      </c>
      <c r="H15" s="65"/>
      <c r="I15" s="66"/>
      <c r="J15" s="140"/>
      <c r="K15" s="103"/>
    </row>
    <row r="16" spans="1:11" ht="15.75" x14ac:dyDescent="0.25">
      <c r="A16" s="5">
        <v>1</v>
      </c>
      <c r="B16" s="6" t="s">
        <v>87</v>
      </c>
      <c r="C16" s="7" t="s">
        <v>34</v>
      </c>
      <c r="D16" s="8"/>
      <c r="E16" s="9" t="s">
        <v>40</v>
      </c>
      <c r="F16" s="10" t="e">
        <f>G16*12</f>
        <v>#REF!</v>
      </c>
      <c r="G16" s="11" t="e">
        <f>SUM(#REF!)</f>
        <v>#REF!</v>
      </c>
      <c r="H16" s="11" t="e">
        <f>G16/I13</f>
        <v>#REF!</v>
      </c>
      <c r="I16" s="12" t="e">
        <f>H16/100*30</f>
        <v>#REF!</v>
      </c>
      <c r="J16" s="11">
        <v>0.02</v>
      </c>
      <c r="K16" s="103"/>
    </row>
    <row r="17" spans="1:11" s="1" customFormat="1" ht="15.75" x14ac:dyDescent="0.2">
      <c r="A17" s="22">
        <v>2</v>
      </c>
      <c r="B17" s="23" t="s">
        <v>2</v>
      </c>
      <c r="C17" s="7" t="s">
        <v>34</v>
      </c>
      <c r="D17" s="24"/>
      <c r="E17" s="9" t="s">
        <v>40</v>
      </c>
      <c r="F17" s="10">
        <f>G17*12</f>
        <v>21566.16</v>
      </c>
      <c r="G17" s="10">
        <f>G18</f>
        <v>1797.18</v>
      </c>
      <c r="H17" s="25">
        <f>G17/I13</f>
        <v>0.23356379798819951</v>
      </c>
      <c r="I17" s="25">
        <f>H17/100*30</f>
        <v>7.0069139396459854E-2</v>
      </c>
      <c r="J17" s="25">
        <f>J18</f>
        <v>0.3</v>
      </c>
      <c r="K17" s="105"/>
    </row>
    <row r="18" spans="1:11" ht="26.45" customHeight="1" x14ac:dyDescent="0.25">
      <c r="A18" s="13" t="s">
        <v>3</v>
      </c>
      <c r="B18" s="16" t="s">
        <v>4</v>
      </c>
      <c r="C18" s="16"/>
      <c r="D18" s="114" t="s">
        <v>6</v>
      </c>
      <c r="E18" s="18"/>
      <c r="F18" s="18"/>
      <c r="G18" s="26">
        <v>1797.18</v>
      </c>
      <c r="H18" s="27">
        <f>G18/I13</f>
        <v>0.23356379798819951</v>
      </c>
      <c r="I18" s="28">
        <v>7.0000000000000007E-2</v>
      </c>
      <c r="J18" s="15">
        <v>0.3</v>
      </c>
      <c r="K18" s="103"/>
    </row>
    <row r="19" spans="1:11" s="1" customFormat="1" ht="31.5" x14ac:dyDescent="0.2">
      <c r="A19" s="22">
        <v>3</v>
      </c>
      <c r="B19" s="23" t="s">
        <v>49</v>
      </c>
      <c r="C19" s="29" t="s">
        <v>48</v>
      </c>
      <c r="D19" s="30"/>
      <c r="E19" s="9" t="s">
        <v>40</v>
      </c>
      <c r="F19" s="9">
        <f>G19*12</f>
        <v>4724.6400000000003</v>
      </c>
      <c r="G19" s="23">
        <f>G20+G21</f>
        <v>393.72</v>
      </c>
      <c r="H19" s="31">
        <f>H20+H21</f>
        <v>5.1168351831154313E-2</v>
      </c>
      <c r="I19" s="32">
        <f t="shared" ref="I19" si="0">I20+I21</f>
        <v>2.0466041119746314E-2</v>
      </c>
      <c r="J19" s="32">
        <f>J20+J21</f>
        <v>7.0999999999999994E-2</v>
      </c>
      <c r="K19" s="105"/>
    </row>
    <row r="20" spans="1:11" ht="31.5" x14ac:dyDescent="0.25">
      <c r="A20" s="13" t="s">
        <v>44</v>
      </c>
      <c r="B20" s="19" t="s">
        <v>5</v>
      </c>
      <c r="C20" s="33"/>
      <c r="D20" s="17" t="s">
        <v>6</v>
      </c>
      <c r="E20" s="34"/>
      <c r="F20" s="34"/>
      <c r="G20" s="26">
        <v>268.44</v>
      </c>
      <c r="H20" s="27">
        <f>G20/I13</f>
        <v>3.4886803732487717E-2</v>
      </c>
      <c r="I20" s="35">
        <f>H20/100*30</f>
        <v>1.0466041119746316E-2</v>
      </c>
      <c r="J20" s="35">
        <v>4.4999999999999998E-2</v>
      </c>
      <c r="K20" s="103"/>
    </row>
    <row r="21" spans="1:11" ht="15.75" x14ac:dyDescent="0.25">
      <c r="A21" s="13" t="s">
        <v>7</v>
      </c>
      <c r="B21" s="16" t="s">
        <v>43</v>
      </c>
      <c r="C21" s="36"/>
      <c r="D21" s="164" t="s">
        <v>6</v>
      </c>
      <c r="E21" s="37"/>
      <c r="F21" s="34"/>
      <c r="G21" s="26">
        <v>125.28</v>
      </c>
      <c r="H21" s="27">
        <f>G21/I13</f>
        <v>1.6281548098666596E-2</v>
      </c>
      <c r="I21" s="27">
        <v>0.01</v>
      </c>
      <c r="J21" s="27">
        <v>2.5999999999999999E-2</v>
      </c>
      <c r="K21" s="103"/>
    </row>
    <row r="22" spans="1:11" ht="15.75" x14ac:dyDescent="0.25">
      <c r="A22" s="13" t="s">
        <v>8</v>
      </c>
      <c r="B22" s="16" t="s">
        <v>9</v>
      </c>
      <c r="C22" s="16"/>
      <c r="D22" s="164"/>
      <c r="E22" s="38"/>
      <c r="F22" s="34"/>
      <c r="G22" s="14"/>
      <c r="H22" s="14"/>
      <c r="I22" s="14"/>
      <c r="J22" s="20"/>
      <c r="K22" s="103"/>
    </row>
    <row r="23" spans="1:11" ht="15.75" x14ac:dyDescent="0.25">
      <c r="A23" s="13" t="s">
        <v>10</v>
      </c>
      <c r="B23" s="16" t="s">
        <v>52</v>
      </c>
      <c r="C23" s="16"/>
      <c r="D23" s="164"/>
      <c r="E23" s="38"/>
      <c r="F23" s="34"/>
      <c r="G23" s="14"/>
      <c r="H23" s="14"/>
      <c r="I23" s="21"/>
      <c r="J23" s="21"/>
      <c r="K23" s="103"/>
    </row>
    <row r="24" spans="1:11" ht="15.75" x14ac:dyDescent="0.25">
      <c r="A24" s="13" t="s">
        <v>11</v>
      </c>
      <c r="B24" s="19" t="s">
        <v>12</v>
      </c>
      <c r="C24" s="19"/>
      <c r="D24" s="164"/>
      <c r="E24" s="39"/>
      <c r="F24" s="34"/>
      <c r="G24" s="21"/>
      <c r="H24" s="14"/>
      <c r="I24" s="21"/>
      <c r="J24" s="21"/>
      <c r="K24" s="103"/>
    </row>
    <row r="25" spans="1:11" ht="31.5" x14ac:dyDescent="0.25">
      <c r="A25" s="22">
        <v>4</v>
      </c>
      <c r="B25" s="23" t="s">
        <v>50</v>
      </c>
      <c r="C25" s="29" t="s">
        <v>48</v>
      </c>
      <c r="D25" s="40"/>
      <c r="E25" s="9" t="s">
        <v>40</v>
      </c>
      <c r="F25" s="9">
        <f>G25*12</f>
        <v>6290.1600000000008</v>
      </c>
      <c r="G25" s="25">
        <f>G26+G32+G33</f>
        <v>524.18000000000006</v>
      </c>
      <c r="H25" s="25">
        <f>H26+H32+H33</f>
        <v>6.8123099316403701E-2</v>
      </c>
      <c r="I25" s="25">
        <f>I26+I32+I33</f>
        <v>2.0436929794921115E-2</v>
      </c>
      <c r="J25" s="31">
        <f>J26+J32+J33</f>
        <v>8.8999999999999996E-2</v>
      </c>
      <c r="K25" s="103"/>
    </row>
    <row r="26" spans="1:11" ht="15.75" x14ac:dyDescent="0.25">
      <c r="A26" s="13" t="s">
        <v>45</v>
      </c>
      <c r="B26" s="41" t="s">
        <v>42</v>
      </c>
      <c r="C26" s="42"/>
      <c r="D26" s="43"/>
      <c r="E26" s="165"/>
      <c r="F26" s="44"/>
      <c r="G26" s="26">
        <v>306.79000000000002</v>
      </c>
      <c r="H26" s="27">
        <f>G26/I13</f>
        <v>3.9870818496088166E-2</v>
      </c>
      <c r="I26" s="27">
        <f>H26/100*30</f>
        <v>1.196124554882645E-2</v>
      </c>
      <c r="J26" s="27">
        <v>5.1999999999999998E-2</v>
      </c>
      <c r="K26" s="103"/>
    </row>
    <row r="27" spans="1:11" ht="15.75" x14ac:dyDescent="0.25">
      <c r="A27" s="45" t="s">
        <v>41</v>
      </c>
      <c r="B27" s="41" t="s">
        <v>88</v>
      </c>
      <c r="C27" s="46"/>
      <c r="D27" s="160" t="s">
        <v>6</v>
      </c>
      <c r="E27" s="165"/>
      <c r="F27" s="44"/>
      <c r="G27" s="20"/>
      <c r="H27" s="20"/>
      <c r="I27" s="20"/>
      <c r="J27" s="20"/>
      <c r="K27" s="103"/>
    </row>
    <row r="28" spans="1:11" ht="15.75" x14ac:dyDescent="0.25">
      <c r="A28" s="13" t="s">
        <v>13</v>
      </c>
      <c r="B28" s="41" t="s">
        <v>53</v>
      </c>
      <c r="C28" s="46"/>
      <c r="D28" s="160"/>
      <c r="E28" s="165"/>
      <c r="F28" s="44"/>
      <c r="G28" s="14"/>
      <c r="H28" s="14"/>
      <c r="I28" s="14"/>
      <c r="J28" s="20"/>
      <c r="K28" s="103"/>
    </row>
    <row r="29" spans="1:11" ht="15.75" x14ac:dyDescent="0.25">
      <c r="A29" s="13" t="s">
        <v>14</v>
      </c>
      <c r="B29" s="41" t="s">
        <v>15</v>
      </c>
      <c r="C29" s="46"/>
      <c r="D29" s="160"/>
      <c r="E29" s="165"/>
      <c r="F29" s="44"/>
      <c r="G29" s="21"/>
      <c r="H29" s="14"/>
      <c r="I29" s="14"/>
      <c r="J29" s="20"/>
      <c r="K29" s="103"/>
    </row>
    <row r="30" spans="1:11" ht="15.75" x14ac:dyDescent="0.25">
      <c r="A30" s="13" t="s">
        <v>16</v>
      </c>
      <c r="B30" s="41" t="s">
        <v>17</v>
      </c>
      <c r="C30" s="47"/>
      <c r="D30" s="163"/>
      <c r="E30" s="165"/>
      <c r="F30" s="44"/>
      <c r="G30" s="21"/>
      <c r="H30" s="20"/>
      <c r="I30" s="20"/>
      <c r="J30" s="21"/>
      <c r="K30" s="103"/>
    </row>
    <row r="31" spans="1:11" ht="28.15" customHeight="1" x14ac:dyDescent="0.25">
      <c r="A31" s="13" t="s">
        <v>18</v>
      </c>
      <c r="B31" s="48" t="s">
        <v>63</v>
      </c>
      <c r="C31" s="38"/>
      <c r="D31" s="163" t="s">
        <v>6</v>
      </c>
      <c r="E31" s="161"/>
      <c r="F31" s="20"/>
      <c r="G31" s="15"/>
      <c r="H31" s="27"/>
      <c r="I31" s="27"/>
      <c r="J31" s="27"/>
      <c r="K31" s="103"/>
    </row>
    <row r="32" spans="1:11" ht="72" customHeight="1" x14ac:dyDescent="0.25">
      <c r="A32" s="13" t="s">
        <v>19</v>
      </c>
      <c r="B32" s="113" t="s">
        <v>89</v>
      </c>
      <c r="C32" s="49"/>
      <c r="D32" s="164"/>
      <c r="E32" s="161"/>
      <c r="F32" s="20"/>
      <c r="G32" s="50">
        <v>153.38999999999999</v>
      </c>
      <c r="H32" s="27">
        <f>G32/I13</f>
        <v>1.9934759441686375E-2</v>
      </c>
      <c r="I32" s="51">
        <f>H32/100*30</f>
        <v>5.9804278325059123E-3</v>
      </c>
      <c r="J32" s="51">
        <v>2.5999999999999999E-2</v>
      </c>
      <c r="K32" s="103"/>
    </row>
    <row r="33" spans="1:11" ht="22.9" customHeight="1" x14ac:dyDescent="0.25">
      <c r="A33" s="13" t="s">
        <v>20</v>
      </c>
      <c r="B33" s="49" t="s">
        <v>21</v>
      </c>
      <c r="C33" s="49"/>
      <c r="D33" s="17" t="s">
        <v>6</v>
      </c>
      <c r="E33" s="20"/>
      <c r="F33" s="52"/>
      <c r="G33" s="53">
        <v>64</v>
      </c>
      <c r="H33" s="27">
        <f>G33/I13</f>
        <v>8.3175213786291675E-3</v>
      </c>
      <c r="I33" s="35">
        <f>H33/100*30</f>
        <v>2.4952564135887504E-3</v>
      </c>
      <c r="J33" s="27">
        <v>1.0999999999999999E-2</v>
      </c>
      <c r="K33" s="103"/>
    </row>
    <row r="34" spans="1:11" ht="31.5" x14ac:dyDescent="0.25">
      <c r="A34" s="22">
        <v>5</v>
      </c>
      <c r="B34" s="54" t="s">
        <v>51</v>
      </c>
      <c r="C34" s="29" t="s">
        <v>48</v>
      </c>
      <c r="D34" s="24"/>
      <c r="E34" s="9" t="s">
        <v>40</v>
      </c>
      <c r="F34" s="9">
        <f>G34*12</f>
        <v>6645</v>
      </c>
      <c r="G34" s="23">
        <f>SUM(G35:G37)</f>
        <v>553.75</v>
      </c>
      <c r="H34" s="25">
        <f>G34/I13</f>
        <v>7.1966054115873465E-2</v>
      </c>
      <c r="I34" s="25">
        <f>H34/100*30</f>
        <v>2.1589816234762041E-2</v>
      </c>
      <c r="J34" s="25">
        <v>0.11</v>
      </c>
      <c r="K34" s="103"/>
    </row>
    <row r="35" spans="1:11" ht="15.75" x14ac:dyDescent="0.25">
      <c r="A35" s="13" t="s">
        <v>22</v>
      </c>
      <c r="B35" s="16" t="s">
        <v>23</v>
      </c>
      <c r="C35" s="16"/>
      <c r="D35" s="159" t="s">
        <v>6</v>
      </c>
      <c r="E35" s="161"/>
      <c r="F35" s="20"/>
      <c r="G35" s="15">
        <v>461.68</v>
      </c>
      <c r="H35" s="20"/>
      <c r="I35" s="37"/>
      <c r="J35" s="126"/>
      <c r="K35" s="103"/>
    </row>
    <row r="36" spans="1:11" ht="31.5" x14ac:dyDescent="0.25">
      <c r="A36" s="13" t="s">
        <v>24</v>
      </c>
      <c r="B36" s="19" t="s">
        <v>25</v>
      </c>
      <c r="C36" s="19"/>
      <c r="D36" s="160"/>
      <c r="E36" s="161"/>
      <c r="F36" s="20"/>
      <c r="G36" s="15">
        <v>77.069999999999993</v>
      </c>
      <c r="H36" s="14"/>
      <c r="I36" s="14"/>
      <c r="J36" s="127"/>
      <c r="K36" s="103"/>
    </row>
    <row r="37" spans="1:11" ht="15.75" x14ac:dyDescent="0.25">
      <c r="A37" s="13" t="s">
        <v>26</v>
      </c>
      <c r="B37" s="16" t="s">
        <v>90</v>
      </c>
      <c r="C37" s="16"/>
      <c r="D37" s="160"/>
      <c r="E37" s="161"/>
      <c r="F37" s="20"/>
      <c r="G37" s="15">
        <v>15</v>
      </c>
      <c r="H37" s="14"/>
      <c r="I37" s="14"/>
      <c r="J37" s="127"/>
      <c r="K37" s="103"/>
    </row>
    <row r="38" spans="1:11" s="1" customFormat="1" ht="15.75" x14ac:dyDescent="0.2">
      <c r="A38" s="22">
        <v>6</v>
      </c>
      <c r="B38" s="23" t="s">
        <v>28</v>
      </c>
      <c r="C38" s="29" t="s">
        <v>54</v>
      </c>
      <c r="D38" s="24"/>
      <c r="E38" s="9" t="s">
        <v>40</v>
      </c>
      <c r="F38" s="25">
        <f>SUM(F39:F44)</f>
        <v>35723.199999999997</v>
      </c>
      <c r="G38" s="25">
        <f t="shared" ref="G38:H38" si="1">SUM(G39:G44)</f>
        <v>2490.2666666666664</v>
      </c>
      <c r="H38" s="25">
        <f t="shared" si="1"/>
        <v>0.32363822247636864</v>
      </c>
      <c r="I38" s="31">
        <f>SUM(I39:I44)</f>
        <v>9.7091466742910609E-2</v>
      </c>
      <c r="J38" s="25">
        <f>SUM(J39:J44)</f>
        <v>0.41000000000000003</v>
      </c>
      <c r="K38" s="105"/>
    </row>
    <row r="39" spans="1:11" ht="24" customHeight="1" x14ac:dyDescent="0.25">
      <c r="A39" s="55" t="s">
        <v>27</v>
      </c>
      <c r="B39" s="16" t="s">
        <v>81</v>
      </c>
      <c r="C39" s="16"/>
      <c r="D39" s="154" t="s">
        <v>1</v>
      </c>
      <c r="E39" s="155"/>
      <c r="F39" s="15">
        <v>8000</v>
      </c>
      <c r="G39" s="15">
        <f>F39/12</f>
        <v>666.66666666666663</v>
      </c>
      <c r="H39" s="27">
        <f>G39/I13</f>
        <v>8.6640847694053835E-2</v>
      </c>
      <c r="I39" s="27">
        <f t="shared" ref="I39:I45" si="2">H39/100*30</f>
        <v>2.599225430821615E-2</v>
      </c>
      <c r="J39" s="27">
        <v>0.03</v>
      </c>
      <c r="K39" s="103"/>
    </row>
    <row r="40" spans="1:11" ht="23.45" customHeight="1" x14ac:dyDescent="0.25">
      <c r="A40" s="13" t="s">
        <v>91</v>
      </c>
      <c r="B40" s="16" t="s">
        <v>55</v>
      </c>
      <c r="C40" s="16"/>
      <c r="D40" s="154"/>
      <c r="E40" s="156"/>
      <c r="F40" s="15">
        <v>12000</v>
      </c>
      <c r="G40" s="15">
        <f>F40/12</f>
        <v>1000</v>
      </c>
      <c r="H40" s="27">
        <f>G40/I13</f>
        <v>0.12996127154108075</v>
      </c>
      <c r="I40" s="27">
        <f t="shared" si="2"/>
        <v>3.8988381462324223E-2</v>
      </c>
      <c r="J40" s="27">
        <v>0.06</v>
      </c>
      <c r="K40" s="103"/>
    </row>
    <row r="41" spans="1:11" ht="31.5" x14ac:dyDescent="0.25">
      <c r="A41" s="13" t="s">
        <v>92</v>
      </c>
      <c r="B41" s="48" t="s">
        <v>30</v>
      </c>
      <c r="C41" s="16"/>
      <c r="D41" s="14" t="s">
        <v>31</v>
      </c>
      <c r="E41" s="33"/>
      <c r="F41" s="15">
        <v>3000</v>
      </c>
      <c r="G41" s="15">
        <f>F41/12</f>
        <v>250</v>
      </c>
      <c r="H41" s="27">
        <f>G41/I13</f>
        <v>3.2490317885270188E-2</v>
      </c>
      <c r="I41" s="51">
        <f t="shared" si="2"/>
        <v>9.7470953655810558E-3</v>
      </c>
      <c r="J41" s="27">
        <v>0.04</v>
      </c>
      <c r="K41" s="103"/>
    </row>
    <row r="42" spans="1:11" ht="31.5" x14ac:dyDescent="0.25">
      <c r="A42" s="55" t="s">
        <v>93</v>
      </c>
      <c r="B42" s="125" t="s">
        <v>99</v>
      </c>
      <c r="C42" s="16"/>
      <c r="D42" s="114" t="s">
        <v>6</v>
      </c>
      <c r="E42" s="33"/>
      <c r="F42" s="56">
        <v>2800</v>
      </c>
      <c r="G42" s="56">
        <f>F42/12</f>
        <v>233.33333333333334</v>
      </c>
      <c r="H42" s="57">
        <f>G42/I13</f>
        <v>3.0324296692918844E-2</v>
      </c>
      <c r="I42" s="57">
        <f t="shared" si="2"/>
        <v>9.097289007875653E-3</v>
      </c>
      <c r="J42" s="57">
        <v>0.16600000000000001</v>
      </c>
      <c r="K42" s="103"/>
    </row>
    <row r="43" spans="1:11" ht="15.75" x14ac:dyDescent="0.25">
      <c r="A43" s="55" t="s">
        <v>94</v>
      </c>
      <c r="B43" s="48" t="s">
        <v>82</v>
      </c>
      <c r="C43" s="16"/>
      <c r="D43" s="114" t="s">
        <v>6</v>
      </c>
      <c r="E43" s="33"/>
      <c r="F43" s="56">
        <v>7300</v>
      </c>
      <c r="G43" s="56">
        <f>F43/12/5</f>
        <v>121.66666666666667</v>
      </c>
      <c r="H43" s="57">
        <f>G43/I13</f>
        <v>1.5811954704164827E-2</v>
      </c>
      <c r="I43" s="57">
        <f t="shared" si="2"/>
        <v>4.7435864112494487E-3</v>
      </c>
      <c r="J43" s="57">
        <v>8.4000000000000005E-2</v>
      </c>
      <c r="K43" s="103"/>
    </row>
    <row r="44" spans="1:11" ht="31.5" x14ac:dyDescent="0.25">
      <c r="A44" s="55" t="s">
        <v>95</v>
      </c>
      <c r="B44" s="48" t="s">
        <v>57</v>
      </c>
      <c r="C44" s="16"/>
      <c r="D44" s="17" t="s">
        <v>31</v>
      </c>
      <c r="E44" s="20"/>
      <c r="F44" s="15">
        <v>2623.2</v>
      </c>
      <c r="G44" s="15">
        <f>F44/12</f>
        <v>218.6</v>
      </c>
      <c r="H44" s="15">
        <f>G44/I13</f>
        <v>2.840953395888025E-2</v>
      </c>
      <c r="I44" s="27">
        <f t="shared" si="2"/>
        <v>8.5228601876640754E-3</v>
      </c>
      <c r="J44" s="27">
        <v>0.03</v>
      </c>
      <c r="K44" s="103"/>
    </row>
    <row r="45" spans="1:11" s="1" customFormat="1" ht="14.45" customHeight="1" x14ac:dyDescent="0.2">
      <c r="A45" s="22">
        <v>7</v>
      </c>
      <c r="B45" s="23" t="s">
        <v>61</v>
      </c>
      <c r="C45" s="23"/>
      <c r="D45" s="58"/>
      <c r="E45" s="9" t="s">
        <v>40</v>
      </c>
      <c r="F45" s="23">
        <v>736.55</v>
      </c>
      <c r="G45" s="25">
        <f>F45/12</f>
        <v>61.379166666666663</v>
      </c>
      <c r="H45" s="25">
        <f>G45/I13</f>
        <v>7.9769145461319191E-3</v>
      </c>
      <c r="I45" s="25">
        <f t="shared" si="2"/>
        <v>2.3930743638395759E-3</v>
      </c>
      <c r="J45" s="25">
        <v>0.01</v>
      </c>
      <c r="K45" s="105"/>
    </row>
    <row r="46" spans="1:11" ht="15.75" x14ac:dyDescent="0.25">
      <c r="A46" s="13" t="s">
        <v>29</v>
      </c>
      <c r="B46" s="19" t="s">
        <v>32</v>
      </c>
      <c r="C46" s="19"/>
      <c r="D46" s="17" t="s">
        <v>6</v>
      </c>
      <c r="E46" s="20"/>
      <c r="F46" s="20"/>
      <c r="G46" s="20"/>
      <c r="H46" s="20"/>
      <c r="I46" s="34"/>
      <c r="J46" s="128"/>
      <c r="K46" s="103"/>
    </row>
    <row r="47" spans="1:11" ht="15" customHeight="1" x14ac:dyDescent="0.25">
      <c r="A47" s="13" t="s">
        <v>56</v>
      </c>
      <c r="B47" s="59" t="s">
        <v>33</v>
      </c>
      <c r="C47" s="19"/>
      <c r="D47" s="17" t="s">
        <v>6</v>
      </c>
      <c r="E47" s="34"/>
      <c r="F47" s="60"/>
      <c r="G47" s="61"/>
      <c r="H47" s="61"/>
      <c r="I47" s="61"/>
      <c r="J47" s="129"/>
      <c r="K47" s="103"/>
    </row>
    <row r="48" spans="1:11" s="121" customFormat="1" ht="15" customHeight="1" x14ac:dyDescent="0.25">
      <c r="A48" s="122">
        <v>8</v>
      </c>
      <c r="B48" s="123" t="s">
        <v>86</v>
      </c>
      <c r="C48" s="115"/>
      <c r="D48" s="116" t="s">
        <v>1</v>
      </c>
      <c r="E48" s="117"/>
      <c r="F48" s="118"/>
      <c r="G48" s="119"/>
      <c r="H48" s="119"/>
      <c r="I48" s="119"/>
      <c r="J48" s="124">
        <v>0.01</v>
      </c>
      <c r="K48" s="120"/>
    </row>
    <row r="49" spans="1:11" s="2" customFormat="1" ht="18" customHeight="1" thickBot="1" x14ac:dyDescent="0.25">
      <c r="A49" s="96"/>
      <c r="B49" s="74"/>
      <c r="C49" s="75"/>
      <c r="D49" s="157" t="s">
        <v>71</v>
      </c>
      <c r="E49" s="158"/>
      <c r="F49" s="87" t="e">
        <f>F16+F17+F19+F25+F34+#REF!+F38+F45</f>
        <v>#REF!</v>
      </c>
      <c r="G49" s="88" t="e">
        <f>G16+G17+G19+G25+G34+#REF!+G38+G45</f>
        <v>#REF!</v>
      </c>
      <c r="H49" s="88" t="e">
        <f>H16+H17+H19+H25+H34+#REF!+H38+H45</f>
        <v>#REF!</v>
      </c>
      <c r="I49" s="88" t="e">
        <f>I16+I17+I19+I25+I34+#REF!+I38+I45</f>
        <v>#REF!</v>
      </c>
      <c r="J49" s="89">
        <f>J16+J17+J19+J25+J34+J38+J45+J48</f>
        <v>1.02</v>
      </c>
      <c r="K49" s="106"/>
    </row>
    <row r="50" spans="1:11" s="2" customFormat="1" ht="33" customHeight="1" thickBot="1" x14ac:dyDescent="0.25">
      <c r="A50" s="98"/>
      <c r="B50" s="99" t="s">
        <v>69</v>
      </c>
      <c r="C50" s="78"/>
      <c r="D50" s="79" t="s">
        <v>72</v>
      </c>
      <c r="E50" s="90">
        <v>81.89</v>
      </c>
      <c r="F50" s="91"/>
      <c r="G50" s="92"/>
      <c r="H50" s="92"/>
      <c r="I50" s="92"/>
      <c r="J50" s="85"/>
      <c r="K50" s="106"/>
    </row>
    <row r="51" spans="1:11" s="2" customFormat="1" ht="18" customHeight="1" x14ac:dyDescent="0.2">
      <c r="A51" s="97"/>
      <c r="B51" s="107"/>
      <c r="C51" s="75"/>
      <c r="D51" s="80"/>
      <c r="E51" s="81"/>
      <c r="F51" s="93"/>
      <c r="G51" s="94"/>
      <c r="H51" s="94"/>
      <c r="I51" s="94"/>
      <c r="J51" s="95">
        <f>(J49*E50)</f>
        <v>83.527799999999999</v>
      </c>
      <c r="K51" s="106"/>
    </row>
    <row r="52" spans="1:11" s="2" customFormat="1" ht="36.6" customHeight="1" x14ac:dyDescent="0.2">
      <c r="A52" s="82"/>
      <c r="B52" s="83"/>
      <c r="C52" s="83"/>
      <c r="D52" s="86"/>
      <c r="E52" s="83" t="s">
        <v>62</v>
      </c>
      <c r="F52" s="84" t="e">
        <f>F49/100*21</f>
        <v>#REF!</v>
      </c>
      <c r="G52" s="84" t="e">
        <f>G49/100*21</f>
        <v>#REF!</v>
      </c>
      <c r="H52" s="84" t="e">
        <f>H49/100*21</f>
        <v>#REF!</v>
      </c>
      <c r="I52" s="84" t="e">
        <f>I49/100*21</f>
        <v>#REF!</v>
      </c>
      <c r="J52" s="85">
        <f>J51/100*21</f>
        <v>17.540838000000001</v>
      </c>
      <c r="K52" s="106"/>
    </row>
    <row r="53" spans="1:11" s="2" customFormat="1" ht="18" customHeight="1" x14ac:dyDescent="0.2">
      <c r="A53" s="73"/>
      <c r="B53" s="75"/>
      <c r="C53" s="75"/>
      <c r="D53" s="149" t="s">
        <v>85</v>
      </c>
      <c r="E53" s="150"/>
      <c r="F53" s="76" t="e">
        <f>SUM(F49:F52)</f>
        <v>#REF!</v>
      </c>
      <c r="G53" s="76" t="e">
        <f>SUM(G49:G52)</f>
        <v>#REF!</v>
      </c>
      <c r="H53" s="76" t="e">
        <f>SUM(H49:H52)</f>
        <v>#REF!</v>
      </c>
      <c r="I53" s="76" t="e">
        <f>SUM(I49:I52)</f>
        <v>#REF!</v>
      </c>
      <c r="J53" s="77">
        <f>SUM(J51:J52)</f>
        <v>101.06863799999999</v>
      </c>
      <c r="K53" s="106"/>
    </row>
    <row r="54" spans="1:11" ht="18.75" x14ac:dyDescent="0.3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3"/>
    </row>
    <row r="55" spans="1:11" ht="18.75" x14ac:dyDescent="0.3">
      <c r="A55" s="101"/>
      <c r="B55" s="100" t="s">
        <v>64</v>
      </c>
      <c r="C55" s="102"/>
      <c r="D55" s="102"/>
      <c r="E55" s="102"/>
      <c r="F55" s="102"/>
      <c r="G55" s="102"/>
      <c r="H55" s="102"/>
      <c r="I55" s="102"/>
      <c r="J55" s="102"/>
      <c r="K55" s="103"/>
    </row>
    <row r="56" spans="1:11" ht="18.75" x14ac:dyDescent="0.3">
      <c r="A56" s="101"/>
      <c r="B56" s="100" t="s">
        <v>65</v>
      </c>
      <c r="C56" s="102"/>
      <c r="D56" s="109"/>
      <c r="E56" s="102"/>
      <c r="F56" s="102"/>
      <c r="G56" s="102"/>
      <c r="H56" s="102"/>
      <c r="I56" s="102"/>
      <c r="J56" s="102"/>
      <c r="K56" s="103"/>
    </row>
    <row r="57" spans="1:11" ht="18.75" x14ac:dyDescent="0.3">
      <c r="A57" s="101"/>
      <c r="B57" s="110" t="s">
        <v>73</v>
      </c>
      <c r="C57" s="102"/>
      <c r="D57" s="102"/>
      <c r="E57" s="102"/>
      <c r="F57" s="102"/>
      <c r="G57" s="102"/>
      <c r="H57" s="102"/>
      <c r="I57" s="102"/>
      <c r="J57" s="102"/>
      <c r="K57" s="103"/>
    </row>
    <row r="58" spans="1:11" ht="15.75" x14ac:dyDescent="0.25">
      <c r="A58" s="101"/>
      <c r="B58" s="110" t="s">
        <v>74</v>
      </c>
      <c r="C58" s="103"/>
      <c r="D58" s="103"/>
      <c r="E58" s="103"/>
      <c r="F58" s="103"/>
      <c r="G58" s="103"/>
      <c r="H58" s="103"/>
      <c r="I58" s="103"/>
      <c r="J58" s="103"/>
      <c r="K58" s="103"/>
    </row>
    <row r="59" spans="1:11" ht="15.75" x14ac:dyDescent="0.25">
      <c r="A59" s="101"/>
      <c r="B59" s="100" t="s">
        <v>67</v>
      </c>
      <c r="C59" s="103"/>
      <c r="D59" s="103"/>
      <c r="E59" s="103"/>
      <c r="F59" s="103"/>
      <c r="G59" s="103"/>
      <c r="H59" s="103"/>
      <c r="I59" s="103"/>
      <c r="J59" s="103"/>
      <c r="K59" s="103"/>
    </row>
    <row r="60" spans="1:11" ht="15.75" x14ac:dyDescent="0.25">
      <c r="A60" s="101"/>
      <c r="B60" s="110" t="s">
        <v>75</v>
      </c>
      <c r="C60" s="103"/>
      <c r="D60" s="103"/>
      <c r="E60" s="103"/>
      <c r="F60" s="103"/>
      <c r="G60" s="103"/>
      <c r="H60" s="103"/>
      <c r="I60" s="103"/>
      <c r="J60" s="103"/>
      <c r="K60" s="103"/>
    </row>
    <row r="61" spans="1:11" ht="15.75" x14ac:dyDescent="0.25">
      <c r="A61" s="101"/>
      <c r="B61" s="110" t="s">
        <v>76</v>
      </c>
      <c r="C61" s="103"/>
      <c r="D61" s="103"/>
      <c r="E61" s="103"/>
      <c r="F61" s="103"/>
      <c r="G61" s="103"/>
      <c r="H61" s="103"/>
      <c r="I61" s="103"/>
      <c r="J61" s="103"/>
      <c r="K61" s="103"/>
    </row>
    <row r="62" spans="1:11" ht="15.75" x14ac:dyDescent="0.25">
      <c r="A62" s="101"/>
      <c r="B62" s="110" t="s">
        <v>77</v>
      </c>
      <c r="C62" s="103"/>
      <c r="D62" s="103"/>
      <c r="E62" s="103"/>
      <c r="F62" s="103"/>
      <c r="G62" s="103"/>
      <c r="H62" s="103"/>
      <c r="I62" s="103"/>
      <c r="J62" s="103"/>
      <c r="K62" s="103"/>
    </row>
    <row r="63" spans="1:11" ht="15.75" x14ac:dyDescent="0.25">
      <c r="A63" s="101"/>
      <c r="B63" s="110" t="s">
        <v>78</v>
      </c>
      <c r="C63" s="103"/>
      <c r="D63" s="103"/>
      <c r="E63" s="103"/>
      <c r="F63" s="103"/>
      <c r="G63" s="103"/>
      <c r="H63" s="103"/>
      <c r="I63" s="103"/>
      <c r="J63" s="103"/>
      <c r="K63" s="103"/>
    </row>
    <row r="64" spans="1:11" ht="15.75" x14ac:dyDescent="0.25">
      <c r="A64" s="101"/>
      <c r="B64" s="110" t="s">
        <v>79</v>
      </c>
      <c r="C64" s="103"/>
      <c r="D64" s="103"/>
      <c r="E64" s="103"/>
      <c r="F64" s="103"/>
      <c r="G64" s="103"/>
      <c r="H64" s="103"/>
      <c r="I64" s="103"/>
      <c r="J64" s="111"/>
      <c r="K64" s="103"/>
    </row>
    <row r="65" spans="1:11" ht="15.75" x14ac:dyDescent="0.25">
      <c r="A65" s="101"/>
      <c r="B65" s="100" t="s">
        <v>68</v>
      </c>
      <c r="C65" s="103"/>
      <c r="D65" s="103"/>
      <c r="E65" s="103"/>
      <c r="F65" s="103"/>
      <c r="G65" s="103"/>
      <c r="H65" s="103"/>
      <c r="I65" s="103"/>
      <c r="J65" s="103"/>
      <c r="K65" s="103"/>
    </row>
    <row r="66" spans="1:11" ht="15.75" x14ac:dyDescent="0.25">
      <c r="A66" s="101"/>
      <c r="B66" s="62"/>
      <c r="C66" s="103"/>
      <c r="D66" s="103"/>
      <c r="E66" s="103"/>
      <c r="F66" s="103"/>
      <c r="G66" s="103"/>
      <c r="H66" s="103"/>
      <c r="I66" s="103"/>
      <c r="J66" s="103"/>
      <c r="K66" s="103"/>
    </row>
    <row r="67" spans="1:11" ht="15.75" x14ac:dyDescent="0.25">
      <c r="A67" s="101"/>
      <c r="B67" s="62"/>
      <c r="C67" s="103"/>
      <c r="D67" s="103"/>
      <c r="E67" s="103"/>
      <c r="F67" s="103"/>
      <c r="G67" s="103"/>
      <c r="H67" s="103"/>
      <c r="I67" s="103"/>
      <c r="J67" s="103"/>
      <c r="K67" s="103"/>
    </row>
    <row r="68" spans="1:11" ht="45.75" customHeight="1" x14ac:dyDescent="0.25">
      <c r="A68" s="101"/>
      <c r="B68" s="132" t="s">
        <v>70</v>
      </c>
      <c r="C68" s="103"/>
      <c r="D68" s="130" t="s">
        <v>80</v>
      </c>
      <c r="E68" s="131"/>
      <c r="F68" s="131"/>
      <c r="G68" s="131"/>
      <c r="H68" s="131"/>
      <c r="I68" s="131"/>
      <c r="J68" s="131"/>
      <c r="K68" s="103"/>
    </row>
    <row r="69" spans="1:11" ht="15.75" x14ac:dyDescent="0.25">
      <c r="A69" s="101"/>
      <c r="B69" s="132"/>
      <c r="C69" s="103"/>
      <c r="D69" s="131"/>
      <c r="E69" s="131"/>
      <c r="F69" s="131"/>
      <c r="G69" s="131"/>
      <c r="H69" s="131"/>
      <c r="I69" s="131"/>
      <c r="J69" s="131"/>
      <c r="K69" s="103"/>
    </row>
    <row r="70" spans="1:11" ht="20.25" customHeight="1" x14ac:dyDescent="0.25">
      <c r="A70" s="101"/>
      <c r="B70" s="132"/>
      <c r="C70" s="103"/>
      <c r="D70" s="131"/>
      <c r="E70" s="131"/>
      <c r="F70" s="131"/>
      <c r="G70" s="131"/>
      <c r="H70" s="131"/>
      <c r="I70" s="131"/>
      <c r="J70" s="131"/>
      <c r="K70" s="103"/>
    </row>
    <row r="71" spans="1:11" ht="18.75" customHeight="1" x14ac:dyDescent="0.25">
      <c r="A71" s="103"/>
      <c r="B71" s="132"/>
      <c r="C71" s="103"/>
      <c r="D71" s="103"/>
      <c r="E71" s="103"/>
      <c r="F71" s="103"/>
      <c r="G71" s="103"/>
      <c r="H71" s="103"/>
      <c r="I71" s="103"/>
      <c r="J71" s="103"/>
      <c r="K71" s="103"/>
    </row>
  </sheetData>
  <mergeCells count="19">
    <mergeCell ref="B1:K1"/>
    <mergeCell ref="B4:H8"/>
    <mergeCell ref="D39:D40"/>
    <mergeCell ref="E39:E40"/>
    <mergeCell ref="D49:E49"/>
    <mergeCell ref="D35:D37"/>
    <mergeCell ref="E35:E37"/>
    <mergeCell ref="D14:E14"/>
    <mergeCell ref="D31:D32"/>
    <mergeCell ref="E31:E32"/>
    <mergeCell ref="E26:E30"/>
    <mergeCell ref="D27:D30"/>
    <mergeCell ref="D21:D24"/>
    <mergeCell ref="D68:J70"/>
    <mergeCell ref="B68:B71"/>
    <mergeCell ref="A10:B12"/>
    <mergeCell ref="J14:J15"/>
    <mergeCell ref="D10:J12"/>
    <mergeCell ref="D53:E53"/>
  </mergeCells>
  <pageMargins left="0.51181102362204722" right="0.11811023622047245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Apsaimniekosanas_programma</vt:lpstr>
      <vt:lpstr>Apsaimniekosanas_programma!Print_Area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2020-05-14T08:25:11Z</dcterms:modified>
</cp:coreProperties>
</file>